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tberens.sharepoint.com/sites/SalesTeam-DiscoveryClub/Shared Documents/Discovery Club/Holiday gifting/"/>
    </mc:Choice>
  </mc:AlternateContent>
  <xr:revisionPtr revIDLastSave="46" documentId="14_{AF3308C1-1AFA-4174-8AED-8E803256DB6D}" xr6:coauthVersionLast="47" xr6:coauthVersionMax="47" xr10:uidLastSave="{443D02F1-149C-4AC4-A2B5-7A1874F0A1B5}"/>
  <bookViews>
    <workbookView xWindow="28680" yWindow="-120" windowWidth="29040" windowHeight="15840" xr2:uid="{7896745C-8BDE-43B0-90D5-912E9B637E47}"/>
  </bookViews>
  <sheets>
    <sheet name="Order form" sheetId="1" r:id="rId1"/>
    <sheet name="Gift selections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E3" i="2"/>
  <c r="C11" i="2"/>
  <c r="E11" i="2" s="1"/>
  <c r="F11" i="2" s="1"/>
  <c r="C10" i="2"/>
  <c r="E10" i="2" s="1"/>
  <c r="C9" i="2"/>
  <c r="E9" i="2" s="1"/>
  <c r="C8" i="2"/>
  <c r="C7" i="2"/>
  <c r="E7" i="2" s="1"/>
  <c r="C5" i="2"/>
  <c r="E5" i="2" s="1"/>
  <c r="F5" i="2" s="1"/>
  <c r="C4" i="2"/>
  <c r="C3" i="2"/>
  <c r="C2" i="2"/>
  <c r="E2" i="2" s="1"/>
  <c r="F2" i="2" s="1"/>
  <c r="E4" i="2"/>
  <c r="F4" i="2" s="1"/>
  <c r="F3" i="2" l="1"/>
  <c r="C6" i="2"/>
  <c r="E6" i="2" s="1"/>
  <c r="F6" i="2" s="1"/>
  <c r="F8" i="2"/>
  <c r="F7" i="2"/>
  <c r="F10" i="2"/>
  <c r="F9" i="2"/>
</calcChain>
</file>

<file path=xl/sharedStrings.xml><?xml version="1.0" encoding="utf-8"?>
<sst xmlns="http://schemas.openxmlformats.org/spreadsheetml/2006/main" count="52" uniqueCount="51">
  <si>
    <t>Quantity</t>
  </si>
  <si>
    <t>First Name</t>
  </si>
  <si>
    <t>Last Name</t>
  </si>
  <si>
    <t>Company Name</t>
  </si>
  <si>
    <t>Address Line 1</t>
  </si>
  <si>
    <t>Address Line 2</t>
  </si>
  <si>
    <t>City</t>
  </si>
  <si>
    <t>Province</t>
  </si>
  <si>
    <t>Postal Code</t>
  </si>
  <si>
    <t>Phone nr</t>
  </si>
  <si>
    <t>Gift Message</t>
  </si>
  <si>
    <t>Gift selection</t>
  </si>
  <si>
    <t>Company:</t>
  </si>
  <si>
    <t>Contact name:</t>
  </si>
  <si>
    <t>Contact email:</t>
  </si>
  <si>
    <t>Contact phone:</t>
  </si>
  <si>
    <t>Address line 2:</t>
  </si>
  <si>
    <t>Address:</t>
  </si>
  <si>
    <t>City, province &amp; postal code</t>
  </si>
  <si>
    <t>Instructions:</t>
  </si>
  <si>
    <t>Please enter your gift recipient information below, listing one recipient per row.</t>
  </si>
  <si>
    <t>Cost</t>
  </si>
  <si>
    <t>Shipping</t>
  </si>
  <si>
    <t>Tax</t>
  </si>
  <si>
    <t>Wine</t>
  </si>
  <si>
    <t>Total</t>
  </si>
  <si>
    <t>2-bottle Custom</t>
  </si>
  <si>
    <t>2-bottle Custom plus gift</t>
  </si>
  <si>
    <t>3-bottle Custom</t>
  </si>
  <si>
    <t>6-bottle Custom</t>
  </si>
  <si>
    <t>Browse our holiday gifting collection to choose a gift for each of your recipients. You can select either a standard gift or custom gift.</t>
  </si>
  <si>
    <t>Riesling 2022 &amp; Meritage 2021</t>
  </si>
  <si>
    <t>Riesling 2022, Meritage 2022 plus corkscrew</t>
  </si>
  <si>
    <t>Riesling 2022, Cabernet Franc 2021 &amp; Meritage 2021</t>
  </si>
  <si>
    <t>Riesling 2022, Dry Riesling 2022, Chardonnay 2022, Merlot 2021, Cabernet Franc 2021 &amp; Meritage 2021</t>
  </si>
  <si>
    <t>2 each of Riesling 2022, Dry Riesling 2022, Chardonnay 2022, Merlot 2021, Cabernet Franc 2021 &amp; Meritage 2021</t>
  </si>
  <si>
    <t>Riesling Reserve 2021 &amp; Meritage Reserve 2020</t>
  </si>
  <si>
    <t>Riesling Reserve 2021, Meritage Reserve 2020 plus corkscrew</t>
  </si>
  <si>
    <t>Riesling Reserve 2021, Cabernet Franc Reserve 2020 &amp; Meritage Reserve 2020</t>
  </si>
  <si>
    <t>2x Riesling Reserve 2021, Pinot Noir Reserve 2021, Cabernet Franc Reserve 2020, Meritage Reserve 2020 &amp; Red Gold 2020</t>
  </si>
  <si>
    <t>4x Riesling Reserve 2021, 2x Pinot Noir Reserve 2021, 2x Cabernet Franc Reserve 2020, 2x Meritage Reserve 2020 &amp; 2x Red Gold 2020</t>
  </si>
  <si>
    <t>2-bottle Classic ($84)</t>
  </si>
  <si>
    <t>2-bottle Classic plus gift ($114)</t>
  </si>
  <si>
    <t>3-bottle Classic ($122)</t>
  </si>
  <si>
    <t>6-bottle Classic ($222)</t>
  </si>
  <si>
    <t>12-bottle Classic ($427)</t>
  </si>
  <si>
    <t>2-bottle Reserve ($104)</t>
  </si>
  <si>
    <t>3-bottle Reserve ($156)</t>
  </si>
  <si>
    <t>6-bottle Reserve ($312)</t>
  </si>
  <si>
    <t>12-bottle Reserve ($607)</t>
  </si>
  <si>
    <t>2-bottle Reserve plus gift ($113)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</si>
</sst>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</cellStyleXfs>
  <cellXfs count="5">
    <xf numFmtId="0" fontId="0" fillId="0" borderId="0" xfId="0"/>
    <xf numFmtId="0" fontId="2" fillId="2" borderId="1" xfId="2"/>
    <xf numFmtId="0" fontId="3" fillId="3" borderId="0" xfId="3"/>
    <xf numFmtId="0" fontId="0" fillId="0" borderId="2" xfId="0" applyBorder="1"/>
    <xf numFmtId="43" fontId="0" fillId="0" borderId="0" xfId="1" applyFont="1"/>
  </cellXfs>
  <cellStyles count="4">
    <cellStyle name="Accent3" xfId="3" builtinId="37"/>
    <cellStyle name="Check Cell" xfId="2" builtinId="23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A6061C-FBF4-5F72-9823-438563886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32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8171-0A3C-4931-BBCF-9B1F1E34D017}">
  <dimension ref="A1:L34"/>
  <sheetViews>
    <sheetView tabSelected="1" workbookViewId="0">
      <selection activeCell="B12" sqref="B12"/>
    </sheetView>
  </sheetViews>
  <sheetFormatPr defaultRowHeight="15" x14ac:dyDescent="0.25"/>
  <cols>
    <col min="1" max="1" width="8.7109375" bestFit="1" customWidth="1"/>
    <col min="2" max="8" width="28.7109375" customWidth="1"/>
    <col min="9" max="9" width="9" customWidth="1"/>
    <col min="10" max="11" width="15.42578125" customWidth="1"/>
    <col min="12" max="12" width="44" customWidth="1"/>
  </cols>
  <sheetData>
    <row r="1" spans="1:12" ht="16.5" thickTop="1" thickBot="1" x14ac:dyDescent="0.3">
      <c r="D1" t="s">
        <v>12</v>
      </c>
      <c r="E1" s="1"/>
      <c r="F1" t="s">
        <v>17</v>
      </c>
      <c r="G1" s="1"/>
    </row>
    <row r="2" spans="1:12" ht="16.5" thickTop="1" thickBot="1" x14ac:dyDescent="0.3">
      <c r="D2" t="s">
        <v>13</v>
      </c>
      <c r="E2" s="1"/>
      <c r="F2" t="s">
        <v>16</v>
      </c>
      <c r="G2" s="1"/>
    </row>
    <row r="3" spans="1:12" ht="16.5" thickTop="1" thickBot="1" x14ac:dyDescent="0.3">
      <c r="D3" t="s">
        <v>14</v>
      </c>
      <c r="E3" s="1"/>
      <c r="F3" t="s">
        <v>18</v>
      </c>
      <c r="G3" s="1"/>
    </row>
    <row r="4" spans="1:12" ht="16.5" thickTop="1" thickBot="1" x14ac:dyDescent="0.3">
      <c r="D4" t="s">
        <v>15</v>
      </c>
      <c r="E4" s="1"/>
    </row>
    <row r="5" spans="1:12" ht="15.75" thickTop="1" x14ac:dyDescent="0.25"/>
    <row r="6" spans="1:12" x14ac:dyDescent="0.25">
      <c r="A6" t="s">
        <v>19</v>
      </c>
    </row>
    <row r="7" spans="1:12" x14ac:dyDescent="0.25">
      <c r="A7" t="s">
        <v>20</v>
      </c>
    </row>
    <row r="8" spans="1:12" x14ac:dyDescent="0.25">
      <c r="A8" t="s">
        <v>30</v>
      </c>
    </row>
    <row r="11" spans="1:12" x14ac:dyDescent="0.25">
      <c r="A11" s="2" t="s">
        <v>0</v>
      </c>
      <c r="B11" s="2" t="s">
        <v>11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 t="s">
        <v>10</v>
      </c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0766F4-F441-4FDC-BFE0-4CE6CF51234C}">
          <x14:formula1>
            <xm:f>'Gift selections'!$A$2:$A$17</xm:f>
          </x14:formula1>
          <xm:sqref>B12:B34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1074-F2A2-401E-BA36-9AB9265CABAF}">
  <dimension ref="A1:F15"/>
  <sheetViews>
    <sheetView workbookViewId="0">
      <selection activeCell="A9" sqref="A9"/>
    </sheetView>
  </sheetViews>
  <sheetFormatPr defaultRowHeight="15" x14ac:dyDescent="0.25"/>
  <cols>
    <col min="1" max="1" width="29.85546875" bestFit="1" customWidth="1"/>
    <col min="2" max="2" width="118.85546875" bestFit="1" customWidth="1"/>
    <col min="3" max="6" width="9.140625" style="4"/>
  </cols>
  <sheetData>
    <row r="1" spans="1:6" x14ac:dyDescent="0.25">
      <c r="A1" t="s">
        <v>11</v>
      </c>
      <c r="B1" t="s">
        <v>24</v>
      </c>
      <c r="C1" s="4" t="s">
        <v>21</v>
      </c>
      <c r="D1" s="4" t="s">
        <v>22</v>
      </c>
      <c r="E1" s="4" t="s">
        <v>23</v>
      </c>
      <c r="F1" s="4" t="s">
        <v>25</v>
      </c>
    </row>
    <row r="2" spans="1:6" x14ac:dyDescent="0.25">
      <c r="A2" t="s">
        <v>41</v>
      </c>
      <c r="B2" t="s">
        <v>31</v>
      </c>
      <c r="C2" s="4">
        <f>22.99+31.99</f>
        <v>54.98</v>
      </c>
      <c r="D2" s="4">
        <v>20</v>
      </c>
      <c r="E2" s="4">
        <f>+C2*0.15+0.2+D2*0.05</f>
        <v>9.4469999999999992</v>
      </c>
      <c r="F2" s="4">
        <f>+C2+D2+E2</f>
        <v>84.426999999999992</v>
      </c>
    </row>
    <row r="3" spans="1:6" x14ac:dyDescent="0.25">
      <c r="A3" t="s">
        <v>42</v>
      </c>
      <c r="B3" t="s">
        <v>32</v>
      </c>
      <c r="C3" s="4">
        <f>22.99+31.99+10</f>
        <v>64.97999999999999</v>
      </c>
      <c r="D3" s="4">
        <v>20</v>
      </c>
      <c r="E3" s="4">
        <f>+(C2-10)*0.15+0.2+D3*0.05+10*0.12</f>
        <v>9.1469999999999985</v>
      </c>
      <c r="F3" s="4">
        <f t="shared" ref="F3:F6" si="0">+C3+D3+E3</f>
        <v>94.126999999999981</v>
      </c>
    </row>
    <row r="4" spans="1:6" x14ac:dyDescent="0.25">
      <c r="A4" t="s">
        <v>43</v>
      </c>
      <c r="B4" t="s">
        <v>33</v>
      </c>
      <c r="C4" s="4">
        <f>22.99+31.99+32.99</f>
        <v>87.97</v>
      </c>
      <c r="D4" s="4">
        <v>20</v>
      </c>
      <c r="E4" s="4">
        <f>+C4*0.15+0.3+D4*0.05</f>
        <v>14.4955</v>
      </c>
      <c r="F4" s="4">
        <f t="shared" si="0"/>
        <v>122.46549999999999</v>
      </c>
    </row>
    <row r="5" spans="1:6" x14ac:dyDescent="0.25">
      <c r="A5" t="s">
        <v>44</v>
      </c>
      <c r="B5" t="s">
        <v>34</v>
      </c>
      <c r="C5" s="4">
        <f>22.99+24.99+24.99+31.99+32.99+32.99</f>
        <v>170.94</v>
      </c>
      <c r="D5" s="4">
        <v>24</v>
      </c>
      <c r="E5" s="4">
        <f>+C5*0.15+0.6+D5*0.05</f>
        <v>27.440999999999999</v>
      </c>
      <c r="F5" s="4">
        <f t="shared" si="0"/>
        <v>222.381</v>
      </c>
    </row>
    <row r="6" spans="1:6" x14ac:dyDescent="0.25">
      <c r="A6" t="s">
        <v>45</v>
      </c>
      <c r="B6" t="s">
        <v>35</v>
      </c>
      <c r="C6" s="4">
        <f>+C5*2</f>
        <v>341.88</v>
      </c>
      <c r="D6" s="4">
        <v>32</v>
      </c>
      <c r="E6" s="4">
        <f>+C6*0.15+1.2+D6*0.05</f>
        <v>54.082000000000001</v>
      </c>
      <c r="F6" s="4">
        <f t="shared" si="0"/>
        <v>427.96199999999999</v>
      </c>
    </row>
    <row r="7" spans="1:6" x14ac:dyDescent="0.25">
      <c r="A7" t="s">
        <v>46</v>
      </c>
      <c r="B7" t="s">
        <v>36</v>
      </c>
      <c r="C7" s="4">
        <f>29.99+41.99</f>
        <v>71.98</v>
      </c>
      <c r="D7" s="4">
        <v>20</v>
      </c>
      <c r="E7" s="4">
        <f>+C7*0.15+0.2+D7*0.05</f>
        <v>11.997</v>
      </c>
      <c r="F7" s="4">
        <f>+C7+D7+E7</f>
        <v>103.977</v>
      </c>
    </row>
    <row r="8" spans="1:6" x14ac:dyDescent="0.25">
      <c r="A8" t="s">
        <v>50</v>
      </c>
      <c r="B8" t="s">
        <v>37</v>
      </c>
      <c r="C8" s="4">
        <f>29.99+41.99+10</f>
        <v>81.98</v>
      </c>
      <c r="D8" s="4">
        <v>20</v>
      </c>
      <c r="E8" s="4">
        <f>+(C7-10)*0.15+0.2+D8*0.05+10*0.12</f>
        <v>11.696999999999999</v>
      </c>
      <c r="F8" s="4">
        <f t="shared" ref="F8:F11" si="1">+C8+D8+E8</f>
        <v>113.67700000000001</v>
      </c>
    </row>
    <row r="9" spans="1:6" x14ac:dyDescent="0.25">
      <c r="A9" t="s">
        <v>47</v>
      </c>
      <c r="B9" t="s">
        <v>38</v>
      </c>
      <c r="C9" s="4">
        <f>29.99+44.99+41.99</f>
        <v>116.97</v>
      </c>
      <c r="D9" s="4">
        <v>20</v>
      </c>
      <c r="E9" s="4">
        <f>+C9*0.15+0.3+D9*0.05</f>
        <v>18.845500000000001</v>
      </c>
      <c r="F9" s="4">
        <f t="shared" si="1"/>
        <v>155.81549999999999</v>
      </c>
    </row>
    <row r="10" spans="1:6" x14ac:dyDescent="0.25">
      <c r="A10" t="s">
        <v>48</v>
      </c>
      <c r="B10" t="s">
        <v>39</v>
      </c>
      <c r="C10" s="4">
        <f>2*29.99+41.99+44.99+41.99+59.99</f>
        <v>248.94000000000003</v>
      </c>
      <c r="D10" s="4">
        <v>24</v>
      </c>
      <c r="E10" s="4">
        <f>+C10*0.15+0.6+D10*0.05</f>
        <v>39.141000000000005</v>
      </c>
      <c r="F10" s="4">
        <f t="shared" si="1"/>
        <v>312.08100000000007</v>
      </c>
    </row>
    <row r="11" spans="1:6" x14ac:dyDescent="0.25">
      <c r="A11" t="s">
        <v>49</v>
      </c>
      <c r="B11" t="s">
        <v>40</v>
      </c>
      <c r="C11" s="4">
        <f>+C10*2</f>
        <v>497.88000000000005</v>
      </c>
      <c r="D11" s="4">
        <v>32</v>
      </c>
      <c r="E11" s="4">
        <f>+C11*0.15+1.2+D11*0.05</f>
        <v>77.481999999999999</v>
      </c>
      <c r="F11" s="4">
        <f t="shared" si="1"/>
        <v>607.36200000000008</v>
      </c>
    </row>
    <row r="12" spans="1:6" x14ac:dyDescent="0.25">
      <c r="A12" t="s">
        <v>26</v>
      </c>
    </row>
    <row r="13" spans="1:6" x14ac:dyDescent="0.25">
      <c r="A13" t="s">
        <v>27</v>
      </c>
    </row>
    <row r="14" spans="1:6" x14ac:dyDescent="0.25">
      <c r="A14" t="s">
        <v>28</v>
      </c>
    </row>
    <row r="15" spans="1:6" x14ac:dyDescent="0.25">
      <c r="A15" t="s">
        <v>29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221daf-d833-45b1-972c-3866bff9867f" xsi:nil="true"/>
    <lcf76f155ced4ddcb4097134ff3c332f xmlns="20faafe6-3f51-4755-8b08-f74cb8eeaa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C1439F0B355448375DD034AEBFC75" ma:contentTypeVersion="15" ma:contentTypeDescription="Create a new document." ma:contentTypeScope="" ma:versionID="57b5ab588f2473c8759278abac717f92">
  <xsd:schema xmlns:xsd="http://www.w3.org/2001/XMLSchema" xmlns:xs="http://www.w3.org/2001/XMLSchema" xmlns:p="http://schemas.microsoft.com/office/2006/metadata/properties" xmlns:ns2="20faafe6-3f51-4755-8b08-f74cb8eeaacf" xmlns:ns3="5a221daf-d833-45b1-972c-3866bff9867f" targetNamespace="http://schemas.microsoft.com/office/2006/metadata/properties" ma:root="true" ma:fieldsID="dc9e5332791e2f512ef78e68497d8626" ns2:_="" ns3:_="">
    <xsd:import namespace="20faafe6-3f51-4755-8b08-f74cb8eeaacf"/>
    <xsd:import namespace="5a221daf-d833-45b1-972c-3866bff986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aafe6-3f51-4755-8b08-f74cb8eeaa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f4b1651-afda-43ba-ad45-1af72b6bd9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1daf-d833-45b1-972c-3866bff9867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e69607-828f-4594-8cd3-3770c09df040}" ma:internalName="TaxCatchAll" ma:showField="CatchAllData" ma:web="5a221daf-d833-45b1-972c-3866bff98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3384F-3D59-478B-A28E-54B0514F71F5}">
  <ds:schemaRefs>
    <ds:schemaRef ds:uri="http://schemas.microsoft.com/office/2006/metadata/properties"/>
    <ds:schemaRef ds:uri="http://schemas.microsoft.com/office/infopath/2007/PartnerControls"/>
    <ds:schemaRef ds:uri="5a221daf-d833-45b1-972c-3866bff9867f"/>
    <ds:schemaRef ds:uri="20faafe6-3f51-4755-8b08-f74cb8eeaacf"/>
  </ds:schemaRefs>
</ds:datastoreItem>
</file>

<file path=customXml/itemProps2.xml><?xml version="1.0" encoding="utf-8"?>
<ds:datastoreItem xmlns:ds="http://schemas.openxmlformats.org/officeDocument/2006/customXml" ds:itemID="{299E8410-4F8C-4770-AE8D-0A035EF6C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0BAE6D-F144-4B93-9CC9-1A4D79565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faafe6-3f51-4755-8b08-f74cb8eeaacf"/>
    <ds:schemaRef ds:uri="5a221daf-d833-45b1-972c-3866bff98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Gift selections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de Bruin</dc:creator>
  <cp:lastModifiedBy>Rolf de Bruin</cp:lastModifiedBy>
  <dcterms:created xsi:type="dcterms:W3CDTF">2022-10-31T18:01:42Z</dcterms:created>
  <dcterms:modified xsi:type="dcterms:W3CDTF">2023-11-17T22:50:22Z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0x0101006EAC1439F0B355448375DD034AEBFC75</vt:lpwstr>
  </property>
</Properties>
</file>